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VÝKRESY NOVÉ\Sloveč\PD\ROZPOČTY\"/>
    </mc:Choice>
  </mc:AlternateContent>
  <xr:revisionPtr revIDLastSave="0" documentId="8_{4B0A8411-1FD4-4073-B6CC-7713002446B8}" xr6:coauthVersionLast="43" xr6:coauthVersionMax="43" xr10:uidLastSave="{00000000-0000-0000-0000-000000000000}"/>
  <bookViews>
    <workbookView xWindow="-118" yWindow="-118" windowWidth="25370" windowHeight="14374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39" i="1"/>
  <c r="F39" i="1"/>
  <c r="I39" i="1" s="1"/>
  <c r="G47" i="12"/>
  <c r="AC47" i="12"/>
  <c r="AD47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O17" i="12"/>
  <c r="G18" i="12"/>
  <c r="I18" i="12"/>
  <c r="I17" i="12" s="1"/>
  <c r="K18" i="12"/>
  <c r="K17" i="12" s="1"/>
  <c r="M18" i="12"/>
  <c r="M17" i="12" s="1"/>
  <c r="O18" i="12"/>
  <c r="Q18" i="12"/>
  <c r="Q17" i="12" s="1"/>
  <c r="U18" i="12"/>
  <c r="U17" i="12" s="1"/>
  <c r="G19" i="12"/>
  <c r="K19" i="12"/>
  <c r="O19" i="12"/>
  <c r="U19" i="12"/>
  <c r="G20" i="12"/>
  <c r="I20" i="12"/>
  <c r="I19" i="12" s="1"/>
  <c r="K20" i="12"/>
  <c r="M20" i="12"/>
  <c r="M19" i="12" s="1"/>
  <c r="O20" i="12"/>
  <c r="Q20" i="12"/>
  <c r="Q19" i="12" s="1"/>
  <c r="U20" i="12"/>
  <c r="G22" i="12"/>
  <c r="I22" i="12"/>
  <c r="I21" i="12" s="1"/>
  <c r="K22" i="12"/>
  <c r="M22" i="12"/>
  <c r="O22" i="12"/>
  <c r="Q22" i="12"/>
  <c r="Q21" i="12" s="1"/>
  <c r="U22" i="12"/>
  <c r="G23" i="12"/>
  <c r="M23" i="12" s="1"/>
  <c r="I23" i="12"/>
  <c r="K23" i="12"/>
  <c r="K21" i="12" s="1"/>
  <c r="O23" i="12"/>
  <c r="Q23" i="12"/>
  <c r="U23" i="12"/>
  <c r="U21" i="12" s="1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O21" i="12" s="1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3" i="12"/>
  <c r="G32" i="12" s="1"/>
  <c r="I33" i="12"/>
  <c r="K33" i="12"/>
  <c r="K32" i="12" s="1"/>
  <c r="O33" i="12"/>
  <c r="O32" i="12" s="1"/>
  <c r="Q33" i="12"/>
  <c r="U33" i="12"/>
  <c r="U32" i="12" s="1"/>
  <c r="G34" i="12"/>
  <c r="I34" i="12"/>
  <c r="I32" i="12" s="1"/>
  <c r="K34" i="12"/>
  <c r="M34" i="12"/>
  <c r="O34" i="12"/>
  <c r="Q34" i="12"/>
  <c r="Q32" i="12" s="1"/>
  <c r="U34" i="12"/>
  <c r="G36" i="12"/>
  <c r="I36" i="12"/>
  <c r="I35" i="12" s="1"/>
  <c r="K36" i="12"/>
  <c r="M36" i="12"/>
  <c r="O36" i="12"/>
  <c r="Q36" i="12"/>
  <c r="Q35" i="12" s="1"/>
  <c r="U36" i="12"/>
  <c r="G37" i="12"/>
  <c r="G35" i="12" s="1"/>
  <c r="I37" i="12"/>
  <c r="K37" i="12"/>
  <c r="K35" i="12" s="1"/>
  <c r="O37" i="12"/>
  <c r="O35" i="12" s="1"/>
  <c r="Q37" i="12"/>
  <c r="U37" i="12"/>
  <c r="U35" i="12" s="1"/>
  <c r="I38" i="12"/>
  <c r="Q38" i="12"/>
  <c r="G39" i="12"/>
  <c r="M39" i="12" s="1"/>
  <c r="M38" i="12" s="1"/>
  <c r="I39" i="12"/>
  <c r="K39" i="12"/>
  <c r="K38" i="12" s="1"/>
  <c r="O39" i="12"/>
  <c r="O38" i="12" s="1"/>
  <c r="Q39" i="12"/>
  <c r="U39" i="12"/>
  <c r="U38" i="12" s="1"/>
  <c r="G41" i="12"/>
  <c r="G40" i="12" s="1"/>
  <c r="I41" i="12"/>
  <c r="K41" i="12"/>
  <c r="K40" i="12" s="1"/>
  <c r="O41" i="12"/>
  <c r="O40" i="12" s="1"/>
  <c r="Q41" i="12"/>
  <c r="U41" i="12"/>
  <c r="U40" i="12" s="1"/>
  <c r="G42" i="12"/>
  <c r="I42" i="12"/>
  <c r="I40" i="12" s="1"/>
  <c r="K42" i="12"/>
  <c r="M42" i="12"/>
  <c r="O42" i="12"/>
  <c r="Q42" i="12"/>
  <c r="Q40" i="12" s="1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I20" i="1"/>
  <c r="I19" i="1"/>
  <c r="I18" i="1"/>
  <c r="I17" i="1"/>
  <c r="I16" i="1"/>
  <c r="I57" i="1"/>
  <c r="AZ43" i="1"/>
  <c r="G27" i="1"/>
  <c r="F40" i="1"/>
  <c r="G23" i="1" s="1"/>
  <c r="G40" i="1"/>
  <c r="G25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35" i="12"/>
  <c r="M21" i="12"/>
  <c r="G21" i="12"/>
  <c r="M41" i="12"/>
  <c r="M40" i="12" s="1"/>
  <c r="G38" i="12"/>
  <c r="M37" i="12"/>
  <c r="M33" i="12"/>
  <c r="M32" i="12" s="1"/>
  <c r="M9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<sst xmlns="http://schemas.openxmlformats.org/spreadsheetml/2006/main" count="301" uniqueCount="178">
  <si>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</si>
  <si>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</si>
  <si>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</si>
  <si>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</si>
  <si>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</si>
  <si>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</si>
  <si>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</si>
  <si>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</si>
  <si>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</si>
  <si>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</si>
  <si>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</si>
  <si>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</si>
  <si>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</si>
  <si>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</si>
  <si>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</si>
  <si>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</si>
  <si>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</si>
  <si>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</si>
  <si>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</si>
  <si>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</si>
  <si>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</si>
  <si>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</si>
  <si>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</si>
  <si>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</si>
  <si>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</si>
  <si>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</si>
  <si>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</si>
  <si>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</si>
  <si>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</si>
  <si>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</si>
  <si>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</si>
  <si>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</si>
  <si>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</si>
  <si>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</si>
  <si>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</si>
  <si>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</si>
  <si>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</si>
  <si>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</si>
  <si>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</si>
  <si>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</si>
  <si>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</si>
  <si>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</si>
  <si>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</si>
  <si>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SLOVEČ</t>
  </si>
  <si>
    <t>Rozpočet:</t>
  </si>
  <si>
    <t>Misto</t>
  </si>
  <si>
    <t>PŘÍPOJKY VODY</t>
  </si>
  <si>
    <t>OBEC SLOVEČ</t>
  </si>
  <si>
    <t>SLOVEČ 142</t>
  </si>
  <si>
    <t>MĚSTEC KRÁLOVÉ</t>
  </si>
  <si>
    <t>289 03</t>
  </si>
  <si>
    <t>Petr Bareš</t>
  </si>
  <si>
    <t>Krakovany  116</t>
  </si>
  <si>
    <t xml:space="preserve">Krakovany  </t>
  </si>
  <si>
    <t>28127</t>
  </si>
  <si>
    <t>61885312</t>
  </si>
  <si>
    <t>Rozpočet</t>
  </si>
  <si>
    <t>Celkem za stavbu</t>
  </si>
  <si>
    <t>CZK</t>
  </si>
  <si>
    <t xml:space="preserve">Popis rozpočtu:  - 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</si>
  <si>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</si>
  <si>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</si>
  <si>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</si>
  <si>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</si>
  <si>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</si>
  <si>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</si>
  <si>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</si>
  <si>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</si>
  <si>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8</t>
  </si>
  <si>
    <t>Trubní vedení</t>
  </si>
  <si>
    <t>722</t>
  </si>
  <si>
    <t>Vnitřní vodovod</t>
  </si>
  <si>
    <t>M23</t>
  </si>
  <si>
    <t>Montáže potrubí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</si>
  <si>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</si>
  <si>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</si>
  <si>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</si>
  <si>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</si>
  <si>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</si>
  <si>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</si>
  <si>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</si>
  <si>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</si>
  <si>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</si>
  <si>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</si>
  <si>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</si>
  <si>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</si>
  <si>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</si>
  <si>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</si>
  <si>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</si>
  <si>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</si>
  <si>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</si>
  <si>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</si>
  <si>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</si>
  <si>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</si>
  <si>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</si>
  <si>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</si>
  <si>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</si>
  <si>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</si>
  <si>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</si>
  <si>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</si>
  <si>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</si>
  <si>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</si>
  <si>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</si>
  <si>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</si>
  <si>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</si>
  <si>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131100110RAD</t>
  </si>
  <si>
    <t>Hloubení zapažených jam v hornině1-4, pažení, odvoz do 15 km, uložení na skládku</t>
  </si>
  <si>
    <t>m3</t>
  </si>
  <si>
    <t>POL2_0</t>
  </si>
  <si>
    <t>131100110RA0</t>
  </si>
  <si>
    <t>Hloubení zapažených jam v hornině1-4</t>
  </si>
  <si>
    <t>175100020RAD</t>
  </si>
  <si>
    <t>Obsyp potrubí štěrkopískem, dovoz štěrkopísku ze vzdálenosti 15km</t>
  </si>
  <si>
    <t>174100010RA0</t>
  </si>
  <si>
    <t>Zásyp jam, rýh a šachet sypaninou</t>
  </si>
  <si>
    <t>181300010RAA</t>
  </si>
  <si>
    <t>Rozprostření ornice v rovině tloušťka 15 cm, dovoz ornice ze vzdálenosti 500 m, osetí trávou</t>
  </si>
  <si>
    <t>m2</t>
  </si>
  <si>
    <t>139601102R00</t>
  </si>
  <si>
    <t>Ruční výkop jam, rýh a šachet v hornině tř. 3</t>
  </si>
  <si>
    <t>POL1_0</t>
  </si>
  <si>
    <t>162702199R00</t>
  </si>
  <si>
    <t>Poplatek za skládku zeminy</t>
  </si>
  <si>
    <t>110      R00</t>
  </si>
  <si>
    <t>Mimostaveništní doprava</t>
  </si>
  <si>
    <t>ks</t>
  </si>
  <si>
    <t>275315221R00</t>
  </si>
  <si>
    <t>Základové bloky z betonu prostého tř. C -/7,5</t>
  </si>
  <si>
    <t>451572111R00</t>
  </si>
  <si>
    <t>Lože pod potrubí z kameniva těženého 0 - 4 mm</t>
  </si>
  <si>
    <t>899721111R00</t>
  </si>
  <si>
    <t>Fólie výstražná z PVC bílá, šířka 22 cm</t>
  </si>
  <si>
    <t>m</t>
  </si>
  <si>
    <t>891249111R00</t>
  </si>
  <si>
    <t>Montáž navrtávacích pasů DN 80</t>
  </si>
  <si>
    <t>kus</t>
  </si>
  <si>
    <t>42273320R</t>
  </si>
  <si>
    <t>HAWLE pas navrtávací PE90 - 1" závitový</t>
  </si>
  <si>
    <t>POL3_0</t>
  </si>
  <si>
    <t>42228150R</t>
  </si>
  <si>
    <t>HAWLE šoupátko  1" pro dom.přípojky - voda</t>
  </si>
  <si>
    <t>42291010R</t>
  </si>
  <si>
    <t>HAWLE souprava zemní tuhá  1,5m</t>
  </si>
  <si>
    <t>42200750R</t>
  </si>
  <si>
    <t>HAWLE poklop uliční  - voda</t>
  </si>
  <si>
    <t>55118007R</t>
  </si>
  <si>
    <t>Souprava vodoměrná HAWLE1"-1", se šroubením, kohouty, filtrem a zpětnou klapkou</t>
  </si>
  <si>
    <t>891181111R00</t>
  </si>
  <si>
    <t>Montáž vodovodních šoupátek ve výkopu DN 40</t>
  </si>
  <si>
    <t>893151111R00</t>
  </si>
  <si>
    <t>Montáž šachty vodoměrné a revizní plastové kruhové</t>
  </si>
  <si>
    <t>xx</t>
  </si>
  <si>
    <t>Vodoměrná šachta  plast DN 1,2x1,8</t>
  </si>
  <si>
    <t>722290234R00</t>
  </si>
  <si>
    <t>Proplach a dezinfekce vodovod.potrubí DN 80</t>
  </si>
  <si>
    <t>72226911XX</t>
  </si>
  <si>
    <t>Montáž vodoměrné sestavy</t>
  </si>
  <si>
    <t>34140966R</t>
  </si>
  <si>
    <t xml:space="preserve">Vodič  CY 6,00 mm2 </t>
  </si>
  <si>
    <t>230230017R00</t>
  </si>
  <si>
    <t>Hlavní tlaková zkouška , DN 80</t>
  </si>
  <si>
    <t>460010024RT3</t>
  </si>
  <si>
    <t>Vytýčení kabelové trasy v zastavěném prostoru, délka trasy do 1000 m</t>
  </si>
  <si>
    <t>km</t>
  </si>
  <si>
    <t>004111020R</t>
  </si>
  <si>
    <t>Dokumentace skutečného provedení</t>
  </si>
  <si>
    <t>Soubor</t>
  </si>
  <si>
    <t>005241020R</t>
  </si>
  <si>
    <t xml:space="preserve">Geodetické zaměření skutečného provedení  </t>
  </si>
  <si>
    <t>005121010R</t>
  </si>
  <si>
    <t>Zařízení staveniště</t>
  </si>
  <si>
    <t>005124xx</t>
  </si>
  <si>
    <t>Kompletační činnost</t>
  </si>
  <si>
    <t>Technický dozor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</si>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</sst>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45" x14ac:dyDescent="0.2"/>
  <sheetData>
    <row r="1" spans="1:7" ht="13.1" x14ac:dyDescent="0.25">
      <c r="A1" s="37" t="s">
        <v>38</v>
      </c>
    </row>
    <row r="2" spans="1:7" ht="57.8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opLeftCell="B16" zoomScaleNormal="100" zoomScaleSheetLayoutView="75" workbookViewId="0">
      <selection activeCell="A29" sqref="A29"/>
    </sheetView>
  </sheetViews>
  <sheetFormatPr defaultRowHeight="12.45" x14ac:dyDescent="0.2"/>
  <cols>
    <col min="1" max="1" width="8.375" hidden="1" customWidth="1"/>
    <col min="2" max="2" width="9.125" customWidth="1"/>
    <col min="3" max="3" width="7.375" customWidth="1"/>
    <col min="4" max="4" width="13.375" customWidth="1"/>
    <col min="5" max="5" width="12.125" customWidth="1"/>
    <col min="6" max="6" width="11.375" customWidth="1"/>
    <col min="7" max="7" width="12.75" style="1" customWidth="1"/>
    <col min="8" max="8" width="12.75" customWidth="1"/>
    <col min="9" max="9" width="12.75" style="1" customWidth="1"/>
    <col min="10" max="10" width="6.75" style="1" customWidth="1"/>
    <col min="11" max="11" width="4.25" customWidth="1"/>
    <col min="12" max="15" width="10.75" customWidth="1"/>
    <col min="52" max="52" width="93.8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.05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.05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.05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55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54</v>
      </c>
      <c r="D13" s="126" t="s">
        <v>53</v>
      </c>
      <c r="E13" s="126"/>
      <c r="F13" s="126"/>
      <c r="G13" s="126"/>
      <c r="H13" s="29"/>
      <c r="I13" s="34"/>
      <c r="J13" s="51"/>
    </row>
    <row r="14" spans="1:15" ht="24.05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7" t="s">
        <v>23</v>
      </c>
      <c r="B16" s="198" t="s">
        <v>23</v>
      </c>
      <c r="C16" s="58"/>
      <c r="D16" s="59"/>
      <c r="E16" s="83"/>
      <c r="F16" s="84"/>
      <c r="G16" s="83"/>
      <c r="H16" s="84"/>
      <c r="I16" s="83">
        <f>SUMIF(F49:F56,A16,I49:I56)+SUMIF(F49:F56,"PSU",I49:I56)</f>
        <v>0</v>
      </c>
      <c r="J16" s="93"/>
    </row>
    <row r="17" spans="1:10" ht="23.25" customHeight="1" x14ac:dyDescent="0.2">
      <c r="A17" s="197" t="s">
        <v>24</v>
      </c>
      <c r="B17" s="198" t="s">
        <v>24</v>
      </c>
      <c r="C17" s="58"/>
      <c r="D17" s="59"/>
      <c r="E17" s="83"/>
      <c r="F17" s="84"/>
      <c r="G17" s="83"/>
      <c r="H17" s="84"/>
      <c r="I17" s="83">
        <f>SUMIF(F49:F56,A17,I49:I56)</f>
        <v>0</v>
      </c>
      <c r="J17" s="93"/>
    </row>
    <row r="18" spans="1:10" ht="23.25" customHeight="1" x14ac:dyDescent="0.2">
      <c r="A18" s="197" t="s">
        <v>25</v>
      </c>
      <c r="B18" s="198" t="s">
        <v>25</v>
      </c>
      <c r="C18" s="58"/>
      <c r="D18" s="59"/>
      <c r="E18" s="83"/>
      <c r="F18" s="84"/>
      <c r="G18" s="83"/>
      <c r="H18" s="84"/>
      <c r="I18" s="83">
        <f>SUMIF(F49:F56,A18,I49:I56)</f>
        <v>0</v>
      </c>
      <c r="J18" s="93"/>
    </row>
    <row r="19" spans="1:10" ht="23.25" customHeight="1" x14ac:dyDescent="0.2">
      <c r="A19" s="197" t="s">
        <v>76</v>
      </c>
      <c r="B19" s="198" t="s">
        <v>26</v>
      </c>
      <c r="C19" s="58"/>
      <c r="D19" s="59"/>
      <c r="E19" s="83"/>
      <c r="F19" s="84"/>
      <c r="G19" s="83"/>
      <c r="H19" s="84"/>
      <c r="I19" s="83">
        <f>SUMIF(F49:F56,A19,I49:I56)</f>
        <v>0</v>
      </c>
      <c r="J19" s="93"/>
    </row>
    <row r="20" spans="1:10" ht="23.25" customHeight="1" x14ac:dyDescent="0.2">
      <c r="A20" s="197" t="s">
        <v>77</v>
      </c>
      <c r="B20" s="198" t="s">
        <v>27</v>
      </c>
      <c r="C20" s="58"/>
      <c r="D20" s="59"/>
      <c r="E20" s="83"/>
      <c r="F20" s="84"/>
      <c r="G20" s="83"/>
      <c r="H20" s="84"/>
      <c r="I20" s="83">
        <f>SUMIF(F49:F56,A20,I49:I56)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.049999999999997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8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8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58</v>
      </c>
    </row>
    <row r="30" spans="1:10" ht="12.8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29.9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850000000000001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43584</v>
      </c>
      <c r="I32" s="39"/>
      <c r="J32" s="12"/>
    </row>
    <row r="33" spans="1:52" ht="47.3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850000000000001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8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6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52" ht="25.55" hidden="1" customHeight="1" x14ac:dyDescent="0.2">
      <c r="A39" s="131">
        <v>0</v>
      </c>
      <c r="B39" s="137" t="s">
        <v>56</v>
      </c>
      <c r="C39" s="138" t="s">
        <v>46</v>
      </c>
      <c r="D39" s="139"/>
      <c r="E39" s="139"/>
      <c r="F39" s="147">
        <f>'Rozpočet Pol'!AC47</f>
        <v>0</v>
      </c>
      <c r="G39" s="148">
        <f>'Rozpočet Pol'!AD47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52" ht="25.55" hidden="1" customHeight="1" x14ac:dyDescent="0.2">
      <c r="A40" s="131"/>
      <c r="B40" s="141" t="s">
        <v>57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2" spans="1:52" x14ac:dyDescent="0.2">
      <c r="B42" t="s">
        <v>59</v>
      </c>
    </row>
    <row r="43" spans="1:52" x14ac:dyDescent="0.2">
      <c r="B43" s="164" t="s">
        <v>46</v>
      </c>
      <c r="C43" s="164"/>
      <c r="D43" s="164"/>
      <c r="E43" s="164"/>
      <c r="F43" s="164"/>
      <c r="G43" s="164"/>
      <c r="H43" s="164"/>
      <c r="I43" s="164"/>
      <c r="J43" s="164"/>
      <c r="AZ43" s="163" t="str">
        <f>B43</f>
        <v>PŘÍPOJKY VODY</v>
      </c>
    </row>
    <row r="46" spans="1:52" ht="15.05" x14ac:dyDescent="0.25">
      <c r="B46" s="165" t="s">
        <v>60</v>
      </c>
    </row>
    <row r="48" spans="1:52" ht="25.55" customHeight="1" x14ac:dyDescent="0.2">
      <c r="A48" s="166"/>
      <c r="B48" s="172" t="s">
        <v>16</v>
      </c>
      <c r="C48" s="172" t="s">
        <v>5</v>
      </c>
      <c r="D48" s="173"/>
      <c r="E48" s="173"/>
      <c r="F48" s="176" t="s">
        <v>61</v>
      </c>
      <c r="G48" s="176"/>
      <c r="H48" s="176"/>
      <c r="I48" s="177" t="s">
        <v>28</v>
      </c>
      <c r="J48" s="177"/>
    </row>
    <row r="49" spans="1:10" ht="25.55" customHeight="1" x14ac:dyDescent="0.2">
      <c r="A49" s="167"/>
      <c r="B49" s="178" t="s">
        <v>62</v>
      </c>
      <c r="C49" s="179" t="s">
        <v>63</v>
      </c>
      <c r="D49" s="180"/>
      <c r="E49" s="180"/>
      <c r="F49" s="184" t="s">
        <v>23</v>
      </c>
      <c r="G49" s="185"/>
      <c r="H49" s="185"/>
      <c r="I49" s="186">
        <f>'Rozpočet Pol'!G8</f>
        <v>0</v>
      </c>
      <c r="J49" s="186"/>
    </row>
    <row r="50" spans="1:10" ht="25.55" customHeight="1" x14ac:dyDescent="0.2">
      <c r="A50" s="167"/>
      <c r="B50" s="170" t="s">
        <v>64</v>
      </c>
      <c r="C50" s="169" t="s">
        <v>65</v>
      </c>
      <c r="D50" s="171"/>
      <c r="E50" s="171"/>
      <c r="F50" s="187" t="s">
        <v>23</v>
      </c>
      <c r="G50" s="188"/>
      <c r="H50" s="188"/>
      <c r="I50" s="189">
        <f>'Rozpočet Pol'!G17</f>
        <v>0</v>
      </c>
      <c r="J50" s="189"/>
    </row>
    <row r="51" spans="1:10" ht="25.55" customHeight="1" x14ac:dyDescent="0.2">
      <c r="A51" s="167"/>
      <c r="B51" s="170" t="s">
        <v>66</v>
      </c>
      <c r="C51" s="169" t="s">
        <v>67</v>
      </c>
      <c r="D51" s="171"/>
      <c r="E51" s="171"/>
      <c r="F51" s="187" t="s">
        <v>23</v>
      </c>
      <c r="G51" s="188"/>
      <c r="H51" s="188"/>
      <c r="I51" s="189">
        <f>'Rozpočet Pol'!G19</f>
        <v>0</v>
      </c>
      <c r="J51" s="189"/>
    </row>
    <row r="52" spans="1:10" ht="25.55" customHeight="1" x14ac:dyDescent="0.2">
      <c r="A52" s="167"/>
      <c r="B52" s="170" t="s">
        <v>68</v>
      </c>
      <c r="C52" s="169" t="s">
        <v>69</v>
      </c>
      <c r="D52" s="171"/>
      <c r="E52" s="171"/>
      <c r="F52" s="187" t="s">
        <v>23</v>
      </c>
      <c r="G52" s="188"/>
      <c r="H52" s="188"/>
      <c r="I52" s="189">
        <f>'Rozpočet Pol'!G21</f>
        <v>0</v>
      </c>
      <c r="J52" s="189"/>
    </row>
    <row r="53" spans="1:10" ht="25.55" customHeight="1" x14ac:dyDescent="0.2">
      <c r="A53" s="167"/>
      <c r="B53" s="170" t="s">
        <v>70</v>
      </c>
      <c r="C53" s="169" t="s">
        <v>71</v>
      </c>
      <c r="D53" s="171"/>
      <c r="E53" s="171"/>
      <c r="F53" s="187" t="s">
        <v>24</v>
      </c>
      <c r="G53" s="188"/>
      <c r="H53" s="188"/>
      <c r="I53" s="189">
        <f>'Rozpočet Pol'!G32</f>
        <v>0</v>
      </c>
      <c r="J53" s="189"/>
    </row>
    <row r="54" spans="1:10" ht="25.55" customHeight="1" x14ac:dyDescent="0.2">
      <c r="A54" s="167"/>
      <c r="B54" s="170" t="s">
        <v>72</v>
      </c>
      <c r="C54" s="169" t="s">
        <v>73</v>
      </c>
      <c r="D54" s="171"/>
      <c r="E54" s="171"/>
      <c r="F54" s="187" t="s">
        <v>25</v>
      </c>
      <c r="G54" s="188"/>
      <c r="H54" s="188"/>
      <c r="I54" s="189">
        <f>'Rozpočet Pol'!G35</f>
        <v>0</v>
      </c>
      <c r="J54" s="189"/>
    </row>
    <row r="55" spans="1:10" ht="25.55" customHeight="1" x14ac:dyDescent="0.2">
      <c r="A55" s="167"/>
      <c r="B55" s="170" t="s">
        <v>74</v>
      </c>
      <c r="C55" s="169" t="s">
        <v>75</v>
      </c>
      <c r="D55" s="171"/>
      <c r="E55" s="171"/>
      <c r="F55" s="187" t="s">
        <v>25</v>
      </c>
      <c r="G55" s="188"/>
      <c r="H55" s="188"/>
      <c r="I55" s="189">
        <f>'Rozpočet Pol'!G38</f>
        <v>0</v>
      </c>
      <c r="J55" s="189"/>
    </row>
    <row r="56" spans="1:10" ht="25.55" customHeight="1" x14ac:dyDescent="0.2">
      <c r="A56" s="167"/>
      <c r="B56" s="181" t="s">
        <v>76</v>
      </c>
      <c r="C56" s="182" t="s">
        <v>26</v>
      </c>
      <c r="D56" s="183"/>
      <c r="E56" s="183"/>
      <c r="F56" s="190" t="s">
        <v>76</v>
      </c>
      <c r="G56" s="191"/>
      <c r="H56" s="191"/>
      <c r="I56" s="192">
        <f>'Rozpočet Pol'!G40</f>
        <v>0</v>
      </c>
      <c r="J56" s="192"/>
    </row>
    <row r="57" spans="1:10" ht="25.55" customHeight="1" x14ac:dyDescent="0.2">
      <c r="A57" s="168"/>
      <c r="B57" s="174" t="s">
        <v>1</v>
      </c>
      <c r="C57" s="174"/>
      <c r="D57" s="175"/>
      <c r="E57" s="175"/>
      <c r="F57" s="193"/>
      <c r="G57" s="194"/>
      <c r="H57" s="194"/>
      <c r="I57" s="195">
        <f>SUM(I49:I56)</f>
        <v>0</v>
      </c>
      <c r="J57" s="195"/>
    </row>
    <row r="58" spans="1:10" x14ac:dyDescent="0.2">
      <c r="F58" s="196"/>
      <c r="G58" s="130"/>
      <c r="H58" s="196"/>
      <c r="I58" s="130"/>
      <c r="J58" s="130"/>
    </row>
    <row r="59" spans="1:10" x14ac:dyDescent="0.2">
      <c r="F59" s="196"/>
      <c r="G59" s="130"/>
      <c r="H59" s="196"/>
      <c r="I59" s="130"/>
      <c r="J59" s="130"/>
    </row>
    <row r="60" spans="1:10" x14ac:dyDescent="0.2">
      <c r="F60" s="196"/>
      <c r="G60" s="130"/>
      <c r="H60" s="196"/>
      <c r="I60" s="130"/>
      <c r="J60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25" defaultRowHeight="12.45" x14ac:dyDescent="0.2"/>
  <cols>
    <col min="1" max="1" width="4.25" style="6" customWidth="1"/>
    <col min="2" max="2" width="14.375" style="6" customWidth="1"/>
    <col min="3" max="3" width="38.25" style="10" customWidth="1"/>
    <col min="4" max="4" width="4.625" style="6" customWidth="1"/>
    <col min="5" max="5" width="10.625" style="6" customWidth="1"/>
    <col min="6" max="6" width="9.875" style="6" customWidth="1"/>
    <col min="7" max="7" width="12.75" style="6" customWidth="1"/>
    <col min="8" max="16384" width="9.125" style="6"/>
  </cols>
  <sheetData>
    <row r="1" spans="1:7" ht="15.0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7"/>
  <sheetViews>
    <sheetView workbookViewId="0">
      <selection sqref="A1:G1"/>
    </sheetView>
  </sheetViews>
  <sheetFormatPr defaultRowHeight="12.45" outlineLevelRow="1" x14ac:dyDescent="0.2"/>
  <cols>
    <col min="1" max="1" width="4.25" customWidth="1"/>
    <col min="2" max="2" width="14.375" style="129" customWidth="1"/>
    <col min="3" max="3" width="38.25" style="129" customWidth="1"/>
    <col min="4" max="4" width="4.5" customWidth="1"/>
    <col min="5" max="5" width="10.5" customWidth="1"/>
    <col min="6" max="6" width="9.75" customWidth="1"/>
    <col min="7" max="7" width="12.625" customWidth="1"/>
    <col min="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79</v>
      </c>
    </row>
    <row r="2" spans="1:60" ht="25.05" customHeight="1" x14ac:dyDescent="0.2">
      <c r="A2" s="206" t="s">
        <v>78</v>
      </c>
      <c r="B2" s="200"/>
      <c r="C2" s="201" t="s">
        <v>46</v>
      </c>
      <c r="D2" s="202"/>
      <c r="E2" s="202"/>
      <c r="F2" s="202"/>
      <c r="G2" s="208"/>
      <c r="AE2" t="s">
        <v>80</v>
      </c>
    </row>
    <row r="3" spans="1:60" ht="25.05" customHeight="1" x14ac:dyDescent="0.2">
      <c r="A3" s="207" t="s">
        <v>7</v>
      </c>
      <c r="B3" s="205"/>
      <c r="C3" s="203" t="s">
        <v>43</v>
      </c>
      <c r="D3" s="204"/>
      <c r="E3" s="204"/>
      <c r="F3" s="204"/>
      <c r="G3" s="209"/>
      <c r="AE3" t="s">
        <v>81</v>
      </c>
    </row>
    <row r="4" spans="1:60" ht="25.05" hidden="1" customHeight="1" x14ac:dyDescent="0.2">
      <c r="A4" s="207" t="s">
        <v>8</v>
      </c>
      <c r="B4" s="205"/>
      <c r="C4" s="203"/>
      <c r="D4" s="204"/>
      <c r="E4" s="204"/>
      <c r="F4" s="204"/>
      <c r="G4" s="209"/>
      <c r="AE4" t="s">
        <v>82</v>
      </c>
    </row>
    <row r="5" spans="1:60" hidden="1" x14ac:dyDescent="0.2">
      <c r="A5" s="210" t="s">
        <v>83</v>
      </c>
      <c r="B5" s="211"/>
      <c r="C5" s="212"/>
      <c r="D5" s="213"/>
      <c r="E5" s="213"/>
      <c r="F5" s="213"/>
      <c r="G5" s="214"/>
      <c r="AE5" t="s">
        <v>84</v>
      </c>
    </row>
    <row r="7" spans="1:60" ht="37.35" x14ac:dyDescent="0.2">
      <c r="A7" s="219" t="s">
        <v>85</v>
      </c>
      <c r="B7" s="220" t="s">
        <v>86</v>
      </c>
      <c r="C7" s="220" t="s">
        <v>87</v>
      </c>
      <c r="D7" s="219" t="s">
        <v>88</v>
      </c>
      <c r="E7" s="219" t="s">
        <v>89</v>
      </c>
      <c r="F7" s="215" t="s">
        <v>90</v>
      </c>
      <c r="G7" s="236" t="s">
        <v>28</v>
      </c>
      <c r="H7" s="237" t="s">
        <v>29</v>
      </c>
      <c r="I7" s="237" t="s">
        <v>91</v>
      </c>
      <c r="J7" s="237" t="s">
        <v>30</v>
      </c>
      <c r="K7" s="237" t="s">
        <v>92</v>
      </c>
      <c r="L7" s="237" t="s">
        <v>93</v>
      </c>
      <c r="M7" s="237" t="s">
        <v>94</v>
      </c>
      <c r="N7" s="237" t="s">
        <v>95</v>
      </c>
      <c r="O7" s="237" t="s">
        <v>96</v>
      </c>
      <c r="P7" s="237" t="s">
        <v>97</v>
      </c>
      <c r="Q7" s="237" t="s">
        <v>98</v>
      </c>
      <c r="R7" s="237" t="s">
        <v>99</v>
      </c>
      <c r="S7" s="237" t="s">
        <v>100</v>
      </c>
      <c r="T7" s="237" t="s">
        <v>101</v>
      </c>
      <c r="U7" s="222" t="s">
        <v>102</v>
      </c>
    </row>
    <row r="8" spans="1:60" x14ac:dyDescent="0.2">
      <c r="A8" s="238" t="s">
        <v>103</v>
      </c>
      <c r="B8" s="239" t="s">
        <v>62</v>
      </c>
      <c r="C8" s="240" t="s">
        <v>63</v>
      </c>
      <c r="D8" s="241"/>
      <c r="E8" s="242"/>
      <c r="F8" s="243"/>
      <c r="G8" s="243">
        <f>SUMIF(AE9:AE16,"&lt;&gt;NOR",G9:G16)</f>
        <v>0</v>
      </c>
      <c r="H8" s="243"/>
      <c r="I8" s="243">
        <f>SUM(I9:I16)</f>
        <v>0</v>
      </c>
      <c r="J8" s="243"/>
      <c r="K8" s="243">
        <f>SUM(K9:K16)</f>
        <v>0</v>
      </c>
      <c r="L8" s="243"/>
      <c r="M8" s="243">
        <f>SUM(M9:M16)</f>
        <v>0</v>
      </c>
      <c r="N8" s="221"/>
      <c r="O8" s="221">
        <f>SUM(O9:O16)</f>
        <v>35.1297</v>
      </c>
      <c r="P8" s="221"/>
      <c r="Q8" s="221">
        <f>SUM(Q9:Q16)</f>
        <v>0</v>
      </c>
      <c r="R8" s="221"/>
      <c r="S8" s="221"/>
      <c r="T8" s="238"/>
      <c r="U8" s="221">
        <f>SUM(U9:U16)</f>
        <v>310.56</v>
      </c>
      <c r="AE8" t="s">
        <v>104</v>
      </c>
    </row>
    <row r="9" spans="1:60" ht="20.95" outlineLevel="1" x14ac:dyDescent="0.2">
      <c r="A9" s="217">
        <v>1</v>
      </c>
      <c r="B9" s="223" t="s">
        <v>105</v>
      </c>
      <c r="C9" s="266" t="s">
        <v>106</v>
      </c>
      <c r="D9" s="225" t="s">
        <v>107</v>
      </c>
      <c r="E9" s="231">
        <v>27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6">
        <v>6.3000000000000003E-4</v>
      </c>
      <c r="O9" s="226">
        <f>ROUND(E9*N9,5)</f>
        <v>1.7010000000000001E-2</v>
      </c>
      <c r="P9" s="226">
        <v>0</v>
      </c>
      <c r="Q9" s="226">
        <f>ROUND(E9*P9,5)</f>
        <v>0</v>
      </c>
      <c r="R9" s="226"/>
      <c r="S9" s="226"/>
      <c r="T9" s="227">
        <v>2.1096400000000002</v>
      </c>
      <c r="U9" s="226">
        <f>ROUND(E9*T9,2)</f>
        <v>56.96</v>
      </c>
      <c r="V9" s="216"/>
      <c r="W9" s="216"/>
      <c r="X9" s="216"/>
      <c r="Y9" s="216"/>
      <c r="Z9" s="216"/>
      <c r="AA9" s="216"/>
      <c r="AB9" s="216"/>
      <c r="AC9" s="216"/>
      <c r="AD9" s="216"/>
      <c r="AE9" s="216" t="s">
        <v>108</v>
      </c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 x14ac:dyDescent="0.2">
      <c r="A10" s="217">
        <v>2</v>
      </c>
      <c r="B10" s="223" t="s">
        <v>109</v>
      </c>
      <c r="C10" s="266" t="s">
        <v>110</v>
      </c>
      <c r="D10" s="225" t="s">
        <v>107</v>
      </c>
      <c r="E10" s="231">
        <v>63</v>
      </c>
      <c r="F10" s="233"/>
      <c r="G10" s="234">
        <f>ROUND(E10*F10,2)</f>
        <v>0</v>
      </c>
      <c r="H10" s="233"/>
      <c r="I10" s="234">
        <f>ROUND(E10*H10,2)</f>
        <v>0</v>
      </c>
      <c r="J10" s="233"/>
      <c r="K10" s="234">
        <f>ROUND(E10*J10,2)</f>
        <v>0</v>
      </c>
      <c r="L10" s="234">
        <v>21</v>
      </c>
      <c r="M10" s="234">
        <f>G10*(1+L10/100)</f>
        <v>0</v>
      </c>
      <c r="N10" s="226">
        <v>6.3000000000000003E-4</v>
      </c>
      <c r="O10" s="226">
        <f>ROUND(E10*N10,5)</f>
        <v>3.9690000000000003E-2</v>
      </c>
      <c r="P10" s="226">
        <v>0</v>
      </c>
      <c r="Q10" s="226">
        <f>ROUND(E10*P10,5)</f>
        <v>0</v>
      </c>
      <c r="R10" s="226"/>
      <c r="S10" s="226"/>
      <c r="T10" s="227">
        <v>2.1096400000000002</v>
      </c>
      <c r="U10" s="226">
        <f>ROUND(E10*T10,2)</f>
        <v>132.91</v>
      </c>
      <c r="V10" s="216"/>
      <c r="W10" s="216"/>
      <c r="X10" s="216"/>
      <c r="Y10" s="216"/>
      <c r="Z10" s="216"/>
      <c r="AA10" s="216"/>
      <c r="AB10" s="216"/>
      <c r="AC10" s="216"/>
      <c r="AD10" s="216"/>
      <c r="AE10" s="216" t="s">
        <v>108</v>
      </c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ht="20.95" outlineLevel="1" x14ac:dyDescent="0.2">
      <c r="A11" s="217">
        <v>3</v>
      </c>
      <c r="B11" s="223" t="s">
        <v>111</v>
      </c>
      <c r="C11" s="266" t="s">
        <v>112</v>
      </c>
      <c r="D11" s="225" t="s">
        <v>107</v>
      </c>
      <c r="E11" s="231">
        <v>21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26">
        <v>1.67</v>
      </c>
      <c r="O11" s="226">
        <f>ROUND(E11*N11,5)</f>
        <v>35.07</v>
      </c>
      <c r="P11" s="226">
        <v>0</v>
      </c>
      <c r="Q11" s="226">
        <f>ROUND(E11*P11,5)</f>
        <v>0</v>
      </c>
      <c r="R11" s="226"/>
      <c r="S11" s="226"/>
      <c r="T11" s="227">
        <v>1.5980000000000001</v>
      </c>
      <c r="U11" s="226">
        <f>ROUND(E11*T11,2)</f>
        <v>33.56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 t="s">
        <v>108</v>
      </c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 x14ac:dyDescent="0.2">
      <c r="A12" s="217">
        <v>4</v>
      </c>
      <c r="B12" s="223" t="s">
        <v>113</v>
      </c>
      <c r="C12" s="266" t="s">
        <v>114</v>
      </c>
      <c r="D12" s="225" t="s">
        <v>107</v>
      </c>
      <c r="E12" s="231">
        <v>120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26">
        <v>0</v>
      </c>
      <c r="O12" s="226">
        <f>ROUND(E12*N12,5)</f>
        <v>0</v>
      </c>
      <c r="P12" s="226">
        <v>0</v>
      </c>
      <c r="Q12" s="226">
        <f>ROUND(E12*P12,5)</f>
        <v>0</v>
      </c>
      <c r="R12" s="226"/>
      <c r="S12" s="226"/>
      <c r="T12" s="227">
        <v>0.27600000000000002</v>
      </c>
      <c r="U12" s="226">
        <f>ROUND(E12*T12,2)</f>
        <v>33.119999999999997</v>
      </c>
      <c r="V12" s="216"/>
      <c r="W12" s="216"/>
      <c r="X12" s="216"/>
      <c r="Y12" s="216"/>
      <c r="Z12" s="216"/>
      <c r="AA12" s="216"/>
      <c r="AB12" s="216"/>
      <c r="AC12" s="216"/>
      <c r="AD12" s="216"/>
      <c r="AE12" s="216" t="s">
        <v>108</v>
      </c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ht="20.95" outlineLevel="1" x14ac:dyDescent="0.2">
      <c r="A13" s="217">
        <v>5</v>
      </c>
      <c r="B13" s="223" t="s">
        <v>115</v>
      </c>
      <c r="C13" s="266" t="s">
        <v>116</v>
      </c>
      <c r="D13" s="225" t="s">
        <v>117</v>
      </c>
      <c r="E13" s="231">
        <v>100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26">
        <v>3.0000000000000001E-5</v>
      </c>
      <c r="O13" s="226">
        <f>ROUND(E13*N13,5)</f>
        <v>3.0000000000000001E-3</v>
      </c>
      <c r="P13" s="226">
        <v>0</v>
      </c>
      <c r="Q13" s="226">
        <f>ROUND(E13*P13,5)</f>
        <v>0</v>
      </c>
      <c r="R13" s="226"/>
      <c r="S13" s="226"/>
      <c r="T13" s="227">
        <v>0.25752000000000003</v>
      </c>
      <c r="U13" s="226">
        <f>ROUND(E13*T13,2)</f>
        <v>25.75</v>
      </c>
      <c r="V13" s="216"/>
      <c r="W13" s="216"/>
      <c r="X13" s="216"/>
      <c r="Y13" s="216"/>
      <c r="Z13" s="216"/>
      <c r="AA13" s="216"/>
      <c r="AB13" s="216"/>
      <c r="AC13" s="216"/>
      <c r="AD13" s="216"/>
      <c r="AE13" s="216" t="s">
        <v>108</v>
      </c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 x14ac:dyDescent="0.2">
      <c r="A14" s="217">
        <v>6</v>
      </c>
      <c r="B14" s="223" t="s">
        <v>118</v>
      </c>
      <c r="C14" s="266" t="s">
        <v>119</v>
      </c>
      <c r="D14" s="225" t="s">
        <v>107</v>
      </c>
      <c r="E14" s="231">
        <v>8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26">
        <v>0</v>
      </c>
      <c r="O14" s="226">
        <f>ROUND(E14*N14,5)</f>
        <v>0</v>
      </c>
      <c r="P14" s="226">
        <v>0</v>
      </c>
      <c r="Q14" s="226">
        <f>ROUND(E14*P14,5)</f>
        <v>0</v>
      </c>
      <c r="R14" s="226"/>
      <c r="S14" s="226"/>
      <c r="T14" s="227">
        <v>3.5329999999999999</v>
      </c>
      <c r="U14" s="226">
        <f>ROUND(E14*T14,2)</f>
        <v>28.26</v>
      </c>
      <c r="V14" s="216"/>
      <c r="W14" s="216"/>
      <c r="X14" s="216"/>
      <c r="Y14" s="216"/>
      <c r="Z14" s="216"/>
      <c r="AA14" s="216"/>
      <c r="AB14" s="216"/>
      <c r="AC14" s="216"/>
      <c r="AD14" s="216"/>
      <c r="AE14" s="216" t="s">
        <v>120</v>
      </c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">
      <c r="A15" s="217">
        <v>7</v>
      </c>
      <c r="B15" s="223" t="s">
        <v>121</v>
      </c>
      <c r="C15" s="266" t="s">
        <v>122</v>
      </c>
      <c r="D15" s="225" t="s">
        <v>107</v>
      </c>
      <c r="E15" s="231">
        <v>27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26">
        <v>0</v>
      </c>
      <c r="O15" s="226">
        <f>ROUND(E15*N15,5)</f>
        <v>0</v>
      </c>
      <c r="P15" s="226">
        <v>0</v>
      </c>
      <c r="Q15" s="226">
        <f>ROUND(E15*P15,5)</f>
        <v>0</v>
      </c>
      <c r="R15" s="226"/>
      <c r="S15" s="226"/>
      <c r="T15" s="227">
        <v>0</v>
      </c>
      <c r="U15" s="226">
        <f>ROUND(E15*T15,2)</f>
        <v>0</v>
      </c>
      <c r="V15" s="216"/>
      <c r="W15" s="216"/>
      <c r="X15" s="216"/>
      <c r="Y15" s="216"/>
      <c r="Z15" s="216"/>
      <c r="AA15" s="216"/>
      <c r="AB15" s="216"/>
      <c r="AC15" s="216"/>
      <c r="AD15" s="216"/>
      <c r="AE15" s="216" t="s">
        <v>120</v>
      </c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 x14ac:dyDescent="0.2">
      <c r="A16" s="217">
        <v>8</v>
      </c>
      <c r="B16" s="223" t="s">
        <v>123</v>
      </c>
      <c r="C16" s="266" t="s">
        <v>124</v>
      </c>
      <c r="D16" s="225" t="s">
        <v>125</v>
      </c>
      <c r="E16" s="231">
        <v>1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26">
        <v>0</v>
      </c>
      <c r="O16" s="226">
        <f>ROUND(E16*N16,5)</f>
        <v>0</v>
      </c>
      <c r="P16" s="226">
        <v>0</v>
      </c>
      <c r="Q16" s="226">
        <f>ROUND(E16*P16,5)</f>
        <v>0</v>
      </c>
      <c r="R16" s="226"/>
      <c r="S16" s="226"/>
      <c r="T16" s="227">
        <v>0</v>
      </c>
      <c r="U16" s="226">
        <f>ROUND(E16*T16,2)</f>
        <v>0</v>
      </c>
      <c r="V16" s="216"/>
      <c r="W16" s="216"/>
      <c r="X16" s="216"/>
      <c r="Y16" s="216"/>
      <c r="Z16" s="216"/>
      <c r="AA16" s="216"/>
      <c r="AB16" s="216"/>
      <c r="AC16" s="216"/>
      <c r="AD16" s="216"/>
      <c r="AE16" s="216" t="s">
        <v>120</v>
      </c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x14ac:dyDescent="0.2">
      <c r="A17" s="218" t="s">
        <v>103</v>
      </c>
      <c r="B17" s="224" t="s">
        <v>64</v>
      </c>
      <c r="C17" s="267" t="s">
        <v>65</v>
      </c>
      <c r="D17" s="228"/>
      <c r="E17" s="232"/>
      <c r="F17" s="235"/>
      <c r="G17" s="235">
        <f>SUMIF(AE18:AE18,"&lt;&gt;NOR",G18:G18)</f>
        <v>0</v>
      </c>
      <c r="H17" s="235"/>
      <c r="I17" s="235">
        <f>SUM(I18:I18)</f>
        <v>0</v>
      </c>
      <c r="J17" s="235"/>
      <c r="K17" s="235">
        <f>SUM(K18:K18)</f>
        <v>0</v>
      </c>
      <c r="L17" s="235"/>
      <c r="M17" s="235">
        <f>SUM(M18:M18)</f>
        <v>0</v>
      </c>
      <c r="N17" s="229"/>
      <c r="O17" s="229">
        <f>SUM(O18:O18)</f>
        <v>2.5249999999999999</v>
      </c>
      <c r="P17" s="229"/>
      <c r="Q17" s="229">
        <f>SUM(Q18:Q18)</f>
        <v>0</v>
      </c>
      <c r="R17" s="229"/>
      <c r="S17" s="229"/>
      <c r="T17" s="230"/>
      <c r="U17" s="229">
        <f>SUM(U18:U18)</f>
        <v>0.77</v>
      </c>
      <c r="AE17" t="s">
        <v>104</v>
      </c>
    </row>
    <row r="18" spans="1:60" outlineLevel="1" x14ac:dyDescent="0.2">
      <c r="A18" s="217">
        <v>9</v>
      </c>
      <c r="B18" s="223" t="s">
        <v>126</v>
      </c>
      <c r="C18" s="266" t="s">
        <v>127</v>
      </c>
      <c r="D18" s="225" t="s">
        <v>107</v>
      </c>
      <c r="E18" s="231">
        <v>1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26">
        <v>2.5249999999999999</v>
      </c>
      <c r="O18" s="226">
        <f>ROUND(E18*N18,5)</f>
        <v>2.5249999999999999</v>
      </c>
      <c r="P18" s="226">
        <v>0</v>
      </c>
      <c r="Q18" s="226">
        <f>ROUND(E18*P18,5)</f>
        <v>0</v>
      </c>
      <c r="R18" s="226"/>
      <c r="S18" s="226"/>
      <c r="T18" s="227">
        <v>0.77300000000000002</v>
      </c>
      <c r="U18" s="226">
        <f>ROUND(E18*T18,2)</f>
        <v>0.77</v>
      </c>
      <c r="V18" s="216"/>
      <c r="W18" s="216"/>
      <c r="X18" s="216"/>
      <c r="Y18" s="216"/>
      <c r="Z18" s="216"/>
      <c r="AA18" s="216"/>
      <c r="AB18" s="216"/>
      <c r="AC18" s="216"/>
      <c r="AD18" s="216"/>
      <c r="AE18" s="216" t="s">
        <v>120</v>
      </c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x14ac:dyDescent="0.2">
      <c r="A19" s="218" t="s">
        <v>103</v>
      </c>
      <c r="B19" s="224" t="s">
        <v>66</v>
      </c>
      <c r="C19" s="267" t="s">
        <v>67</v>
      </c>
      <c r="D19" s="228"/>
      <c r="E19" s="232"/>
      <c r="F19" s="235"/>
      <c r="G19" s="235">
        <f>SUMIF(AE20:AE20,"&lt;&gt;NOR",G20:G20)</f>
        <v>0</v>
      </c>
      <c r="H19" s="235"/>
      <c r="I19" s="235">
        <f>SUM(I20:I20)</f>
        <v>0</v>
      </c>
      <c r="J19" s="235"/>
      <c r="K19" s="235">
        <f>SUM(K20:K20)</f>
        <v>0</v>
      </c>
      <c r="L19" s="235"/>
      <c r="M19" s="235">
        <f>SUM(M20:M20)</f>
        <v>0</v>
      </c>
      <c r="N19" s="229"/>
      <c r="O19" s="229">
        <f>SUM(O20:O20)</f>
        <v>11.344620000000001</v>
      </c>
      <c r="P19" s="229"/>
      <c r="Q19" s="229">
        <f>SUM(Q20:Q20)</f>
        <v>0</v>
      </c>
      <c r="R19" s="229"/>
      <c r="S19" s="229"/>
      <c r="T19" s="230"/>
      <c r="U19" s="229">
        <f>SUM(U20:U20)</f>
        <v>10.17</v>
      </c>
      <c r="AE19" t="s">
        <v>104</v>
      </c>
    </row>
    <row r="20" spans="1:60" outlineLevel="1" x14ac:dyDescent="0.2">
      <c r="A20" s="217">
        <v>10</v>
      </c>
      <c r="B20" s="223" t="s">
        <v>128</v>
      </c>
      <c r="C20" s="266" t="s">
        <v>129</v>
      </c>
      <c r="D20" s="225" t="s">
        <v>107</v>
      </c>
      <c r="E20" s="231">
        <v>6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26">
        <v>1.8907700000000001</v>
      </c>
      <c r="O20" s="226">
        <f>ROUND(E20*N20,5)</f>
        <v>11.344620000000001</v>
      </c>
      <c r="P20" s="226">
        <v>0</v>
      </c>
      <c r="Q20" s="226">
        <f>ROUND(E20*P20,5)</f>
        <v>0</v>
      </c>
      <c r="R20" s="226"/>
      <c r="S20" s="226"/>
      <c r="T20" s="227">
        <v>1.6950000000000001</v>
      </c>
      <c r="U20" s="226">
        <f>ROUND(E20*T20,2)</f>
        <v>10.17</v>
      </c>
      <c r="V20" s="216"/>
      <c r="W20" s="216"/>
      <c r="X20" s="216"/>
      <c r="Y20" s="216"/>
      <c r="Z20" s="216"/>
      <c r="AA20" s="216"/>
      <c r="AB20" s="216"/>
      <c r="AC20" s="216"/>
      <c r="AD20" s="216"/>
      <c r="AE20" s="216" t="s">
        <v>120</v>
      </c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x14ac:dyDescent="0.2">
      <c r="A21" s="218" t="s">
        <v>103</v>
      </c>
      <c r="B21" s="224" t="s">
        <v>68</v>
      </c>
      <c r="C21" s="267" t="s">
        <v>69</v>
      </c>
      <c r="D21" s="228"/>
      <c r="E21" s="232"/>
      <c r="F21" s="235"/>
      <c r="G21" s="235">
        <f>SUMIF(AE22:AE31,"&lt;&gt;NOR",G22:G31)</f>
        <v>0</v>
      </c>
      <c r="H21" s="235"/>
      <c r="I21" s="235">
        <f>SUM(I22:I31)</f>
        <v>0</v>
      </c>
      <c r="J21" s="235"/>
      <c r="K21" s="235">
        <f>SUM(K22:K31)</f>
        <v>0</v>
      </c>
      <c r="L21" s="235"/>
      <c r="M21" s="235">
        <f>SUM(M22:M31)</f>
        <v>0</v>
      </c>
      <c r="N21" s="229"/>
      <c r="O21" s="229">
        <f>SUM(O22:O31)</f>
        <v>8.1199200000000005</v>
      </c>
      <c r="P21" s="229"/>
      <c r="Q21" s="229">
        <f>SUM(Q22:Q31)</f>
        <v>0</v>
      </c>
      <c r="R21" s="229"/>
      <c r="S21" s="229"/>
      <c r="T21" s="230"/>
      <c r="U21" s="229">
        <f>SUM(U22:U31)</f>
        <v>47.6</v>
      </c>
      <c r="AE21" t="s">
        <v>104</v>
      </c>
    </row>
    <row r="22" spans="1:60" outlineLevel="1" x14ac:dyDescent="0.2">
      <c r="A22" s="217">
        <v>11</v>
      </c>
      <c r="B22" s="223" t="s">
        <v>130</v>
      </c>
      <c r="C22" s="266" t="s">
        <v>131</v>
      </c>
      <c r="D22" s="225" t="s">
        <v>132</v>
      </c>
      <c r="E22" s="231">
        <v>60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26">
        <v>0</v>
      </c>
      <c r="O22" s="226">
        <f>ROUND(E22*N22,5)</f>
        <v>0</v>
      </c>
      <c r="P22" s="226">
        <v>0</v>
      </c>
      <c r="Q22" s="226">
        <f>ROUND(E22*P22,5)</f>
        <v>0</v>
      </c>
      <c r="R22" s="226"/>
      <c r="S22" s="226"/>
      <c r="T22" s="227">
        <v>2.5999999999999999E-2</v>
      </c>
      <c r="U22" s="226">
        <f>ROUND(E22*T22,2)</f>
        <v>1.56</v>
      </c>
      <c r="V22" s="216"/>
      <c r="W22" s="216"/>
      <c r="X22" s="216"/>
      <c r="Y22" s="216"/>
      <c r="Z22" s="216"/>
      <c r="AA22" s="216"/>
      <c r="AB22" s="216"/>
      <c r="AC22" s="216"/>
      <c r="AD22" s="216"/>
      <c r="AE22" s="216" t="s">
        <v>120</v>
      </c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1" x14ac:dyDescent="0.2">
      <c r="A23" s="217">
        <v>12</v>
      </c>
      <c r="B23" s="223" t="s">
        <v>133</v>
      </c>
      <c r="C23" s="266" t="s">
        <v>134</v>
      </c>
      <c r="D23" s="225" t="s">
        <v>135</v>
      </c>
      <c r="E23" s="231">
        <v>8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26">
        <v>0</v>
      </c>
      <c r="O23" s="226">
        <f>ROUND(E23*N23,5)</f>
        <v>0</v>
      </c>
      <c r="P23" s="226">
        <v>0</v>
      </c>
      <c r="Q23" s="226">
        <f>ROUND(E23*P23,5)</f>
        <v>0</v>
      </c>
      <c r="R23" s="226"/>
      <c r="S23" s="226"/>
      <c r="T23" s="227">
        <v>3.4740000000000002</v>
      </c>
      <c r="U23" s="226">
        <f>ROUND(E23*T23,2)</f>
        <v>27.79</v>
      </c>
      <c r="V23" s="216"/>
      <c r="W23" s="216"/>
      <c r="X23" s="216"/>
      <c r="Y23" s="216"/>
      <c r="Z23" s="216"/>
      <c r="AA23" s="216"/>
      <c r="AB23" s="216"/>
      <c r="AC23" s="216"/>
      <c r="AD23" s="216"/>
      <c r="AE23" s="216" t="s">
        <v>120</v>
      </c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 x14ac:dyDescent="0.2">
      <c r="A24" s="217">
        <v>13</v>
      </c>
      <c r="B24" s="223" t="s">
        <v>136</v>
      </c>
      <c r="C24" s="266" t="s">
        <v>137</v>
      </c>
      <c r="D24" s="225" t="s">
        <v>135</v>
      </c>
      <c r="E24" s="231">
        <v>8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26">
        <v>2.5000000000000001E-3</v>
      </c>
      <c r="O24" s="226">
        <f>ROUND(E24*N24,5)</f>
        <v>0.02</v>
      </c>
      <c r="P24" s="226">
        <v>0</v>
      </c>
      <c r="Q24" s="226">
        <f>ROUND(E24*P24,5)</f>
        <v>0</v>
      </c>
      <c r="R24" s="226"/>
      <c r="S24" s="226"/>
      <c r="T24" s="227">
        <v>0</v>
      </c>
      <c r="U24" s="226">
        <f>ROUND(E24*T24,2)</f>
        <v>0</v>
      </c>
      <c r="V24" s="216"/>
      <c r="W24" s="216"/>
      <c r="X24" s="216"/>
      <c r="Y24" s="216"/>
      <c r="Z24" s="216"/>
      <c r="AA24" s="216"/>
      <c r="AB24" s="216"/>
      <c r="AC24" s="216"/>
      <c r="AD24" s="216"/>
      <c r="AE24" s="216" t="s">
        <v>138</v>
      </c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 x14ac:dyDescent="0.2">
      <c r="A25" s="217">
        <v>14</v>
      </c>
      <c r="B25" s="223" t="s">
        <v>139</v>
      </c>
      <c r="C25" s="266" t="s">
        <v>140</v>
      </c>
      <c r="D25" s="225" t="s">
        <v>135</v>
      </c>
      <c r="E25" s="231">
        <v>8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26">
        <v>1.9E-3</v>
      </c>
      <c r="O25" s="226">
        <f>ROUND(E25*N25,5)</f>
        <v>1.52E-2</v>
      </c>
      <c r="P25" s="226">
        <v>0</v>
      </c>
      <c r="Q25" s="226">
        <f>ROUND(E25*P25,5)</f>
        <v>0</v>
      </c>
      <c r="R25" s="226"/>
      <c r="S25" s="226"/>
      <c r="T25" s="227">
        <v>0</v>
      </c>
      <c r="U25" s="226">
        <f>ROUND(E25*T25,2)</f>
        <v>0</v>
      </c>
      <c r="V25" s="216"/>
      <c r="W25" s="216"/>
      <c r="X25" s="216"/>
      <c r="Y25" s="216"/>
      <c r="Z25" s="216"/>
      <c r="AA25" s="216"/>
      <c r="AB25" s="216"/>
      <c r="AC25" s="216"/>
      <c r="AD25" s="216"/>
      <c r="AE25" s="216" t="s">
        <v>138</v>
      </c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 x14ac:dyDescent="0.2">
      <c r="A26" s="217">
        <v>15</v>
      </c>
      <c r="B26" s="223" t="s">
        <v>141</v>
      </c>
      <c r="C26" s="266" t="s">
        <v>142</v>
      </c>
      <c r="D26" s="225" t="s">
        <v>135</v>
      </c>
      <c r="E26" s="231">
        <v>8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26">
        <v>5.4999999999999997E-3</v>
      </c>
      <c r="O26" s="226">
        <f>ROUND(E26*N26,5)</f>
        <v>4.3999999999999997E-2</v>
      </c>
      <c r="P26" s="226">
        <v>0</v>
      </c>
      <c r="Q26" s="226">
        <f>ROUND(E26*P26,5)</f>
        <v>0</v>
      </c>
      <c r="R26" s="226"/>
      <c r="S26" s="226"/>
      <c r="T26" s="227">
        <v>0</v>
      </c>
      <c r="U26" s="226">
        <f>ROUND(E26*T26,2)</f>
        <v>0</v>
      </c>
      <c r="V26" s="216"/>
      <c r="W26" s="216"/>
      <c r="X26" s="216"/>
      <c r="Y26" s="216"/>
      <c r="Z26" s="216"/>
      <c r="AA26" s="216"/>
      <c r="AB26" s="216"/>
      <c r="AC26" s="216"/>
      <c r="AD26" s="216"/>
      <c r="AE26" s="216" t="s">
        <v>138</v>
      </c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1" x14ac:dyDescent="0.2">
      <c r="A27" s="217">
        <v>16</v>
      </c>
      <c r="B27" s="223" t="s">
        <v>143</v>
      </c>
      <c r="C27" s="266" t="s">
        <v>144</v>
      </c>
      <c r="D27" s="225" t="s">
        <v>135</v>
      </c>
      <c r="E27" s="231">
        <v>8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26">
        <v>1.1299999999999999E-2</v>
      </c>
      <c r="O27" s="226">
        <f>ROUND(E27*N27,5)</f>
        <v>9.0399999999999994E-2</v>
      </c>
      <c r="P27" s="226">
        <v>0</v>
      </c>
      <c r="Q27" s="226">
        <f>ROUND(E27*P27,5)</f>
        <v>0</v>
      </c>
      <c r="R27" s="226"/>
      <c r="S27" s="226"/>
      <c r="T27" s="227">
        <v>0</v>
      </c>
      <c r="U27" s="226">
        <f>ROUND(E27*T27,2)</f>
        <v>0</v>
      </c>
      <c r="V27" s="216"/>
      <c r="W27" s="216"/>
      <c r="X27" s="216"/>
      <c r="Y27" s="216"/>
      <c r="Z27" s="216"/>
      <c r="AA27" s="216"/>
      <c r="AB27" s="216"/>
      <c r="AC27" s="216"/>
      <c r="AD27" s="216"/>
      <c r="AE27" s="216" t="s">
        <v>138</v>
      </c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ht="20.95" outlineLevel="1" x14ac:dyDescent="0.2">
      <c r="A28" s="217">
        <v>17</v>
      </c>
      <c r="B28" s="223" t="s">
        <v>145</v>
      </c>
      <c r="C28" s="266" t="s">
        <v>146</v>
      </c>
      <c r="D28" s="225" t="s">
        <v>135</v>
      </c>
      <c r="E28" s="231">
        <v>8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26">
        <v>2.8999999999999998E-3</v>
      </c>
      <c r="O28" s="226">
        <f>ROUND(E28*N28,5)</f>
        <v>2.3199999999999998E-2</v>
      </c>
      <c r="P28" s="226">
        <v>0</v>
      </c>
      <c r="Q28" s="226">
        <f>ROUND(E28*P28,5)</f>
        <v>0</v>
      </c>
      <c r="R28" s="226"/>
      <c r="S28" s="226"/>
      <c r="T28" s="227">
        <v>0</v>
      </c>
      <c r="U28" s="226">
        <f>ROUND(E28*T28,2)</f>
        <v>0</v>
      </c>
      <c r="V28" s="216"/>
      <c r="W28" s="216"/>
      <c r="X28" s="216"/>
      <c r="Y28" s="216"/>
      <c r="Z28" s="216"/>
      <c r="AA28" s="216"/>
      <c r="AB28" s="216"/>
      <c r="AC28" s="216"/>
      <c r="AD28" s="216"/>
      <c r="AE28" s="216" t="s">
        <v>138</v>
      </c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1" x14ac:dyDescent="0.2">
      <c r="A29" s="217">
        <v>18</v>
      </c>
      <c r="B29" s="223" t="s">
        <v>147</v>
      </c>
      <c r="C29" s="266" t="s">
        <v>148</v>
      </c>
      <c r="D29" s="225" t="s">
        <v>135</v>
      </c>
      <c r="E29" s="231">
        <v>8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26">
        <v>2.3000000000000001E-4</v>
      </c>
      <c r="O29" s="226">
        <f>ROUND(E29*N29,5)</f>
        <v>1.8400000000000001E-3</v>
      </c>
      <c r="P29" s="226">
        <v>0</v>
      </c>
      <c r="Q29" s="226">
        <f>ROUND(E29*P29,5)</f>
        <v>0</v>
      </c>
      <c r="R29" s="226"/>
      <c r="S29" s="226"/>
      <c r="T29" s="227">
        <v>1.1819999999999999</v>
      </c>
      <c r="U29" s="226">
        <f>ROUND(E29*T29,2)</f>
        <v>9.4600000000000009</v>
      </c>
      <c r="V29" s="216"/>
      <c r="W29" s="216"/>
      <c r="X29" s="216"/>
      <c r="Y29" s="216"/>
      <c r="Z29" s="216"/>
      <c r="AA29" s="216"/>
      <c r="AB29" s="216"/>
      <c r="AC29" s="216"/>
      <c r="AD29" s="216"/>
      <c r="AE29" s="216" t="s">
        <v>120</v>
      </c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1" x14ac:dyDescent="0.2">
      <c r="A30" s="217">
        <v>19</v>
      </c>
      <c r="B30" s="223" t="s">
        <v>149</v>
      </c>
      <c r="C30" s="266" t="s">
        <v>150</v>
      </c>
      <c r="D30" s="225" t="s">
        <v>135</v>
      </c>
      <c r="E30" s="231">
        <v>8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26">
        <v>0.51066</v>
      </c>
      <c r="O30" s="226">
        <f>ROUND(E30*N30,5)</f>
        <v>4.08528</v>
      </c>
      <c r="P30" s="226">
        <v>0</v>
      </c>
      <c r="Q30" s="226">
        <f>ROUND(E30*P30,5)</f>
        <v>0</v>
      </c>
      <c r="R30" s="226"/>
      <c r="S30" s="226"/>
      <c r="T30" s="227">
        <v>1.0986</v>
      </c>
      <c r="U30" s="226">
        <f>ROUND(E30*T30,2)</f>
        <v>8.7899999999999991</v>
      </c>
      <c r="V30" s="216"/>
      <c r="W30" s="216"/>
      <c r="X30" s="216"/>
      <c r="Y30" s="216"/>
      <c r="Z30" s="216"/>
      <c r="AA30" s="216"/>
      <c r="AB30" s="216"/>
      <c r="AC30" s="216"/>
      <c r="AD30" s="216"/>
      <c r="AE30" s="216" t="s">
        <v>120</v>
      </c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1" x14ac:dyDescent="0.2">
      <c r="A31" s="217">
        <v>20</v>
      </c>
      <c r="B31" s="223" t="s">
        <v>151</v>
      </c>
      <c r="C31" s="266" t="s">
        <v>152</v>
      </c>
      <c r="D31" s="225" t="s">
        <v>135</v>
      </c>
      <c r="E31" s="231">
        <v>8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26">
        <v>0.48</v>
      </c>
      <c r="O31" s="226">
        <f>ROUND(E31*N31,5)</f>
        <v>3.84</v>
      </c>
      <c r="P31" s="226">
        <v>0</v>
      </c>
      <c r="Q31" s="226">
        <f>ROUND(E31*P31,5)</f>
        <v>0</v>
      </c>
      <c r="R31" s="226"/>
      <c r="S31" s="226"/>
      <c r="T31" s="227">
        <v>0</v>
      </c>
      <c r="U31" s="226">
        <f>ROUND(E31*T31,2)</f>
        <v>0</v>
      </c>
      <c r="V31" s="216"/>
      <c r="W31" s="216"/>
      <c r="X31" s="216"/>
      <c r="Y31" s="216"/>
      <c r="Z31" s="216"/>
      <c r="AA31" s="216"/>
      <c r="AB31" s="216"/>
      <c r="AC31" s="216"/>
      <c r="AD31" s="216"/>
      <c r="AE31" s="216" t="s">
        <v>138</v>
      </c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x14ac:dyDescent="0.2">
      <c r="A32" s="218" t="s">
        <v>103</v>
      </c>
      <c r="B32" s="224" t="s">
        <v>70</v>
      </c>
      <c r="C32" s="267" t="s">
        <v>71</v>
      </c>
      <c r="D32" s="228"/>
      <c r="E32" s="232"/>
      <c r="F32" s="235"/>
      <c r="G32" s="235">
        <f>SUMIF(AE33:AE34,"&lt;&gt;NOR",G33:G34)</f>
        <v>0</v>
      </c>
      <c r="H32" s="235"/>
      <c r="I32" s="235">
        <f>SUM(I33:I34)</f>
        <v>0</v>
      </c>
      <c r="J32" s="235"/>
      <c r="K32" s="235">
        <f>SUM(K33:K34)</f>
        <v>0</v>
      </c>
      <c r="L32" s="235"/>
      <c r="M32" s="235">
        <f>SUM(M33:M34)</f>
        <v>0</v>
      </c>
      <c r="N32" s="229"/>
      <c r="O32" s="229">
        <f>SUM(O33:O34)</f>
        <v>1.6070000000000001E-2</v>
      </c>
      <c r="P32" s="229"/>
      <c r="Q32" s="229">
        <f>SUM(Q33:Q34)</f>
        <v>0</v>
      </c>
      <c r="R32" s="229"/>
      <c r="S32" s="229"/>
      <c r="T32" s="230"/>
      <c r="U32" s="229">
        <f>SUM(U33:U34)</f>
        <v>6.5500000000000007</v>
      </c>
      <c r="AE32" t="s">
        <v>104</v>
      </c>
    </row>
    <row r="33" spans="1:60" outlineLevel="1" x14ac:dyDescent="0.2">
      <c r="A33" s="217">
        <v>21</v>
      </c>
      <c r="B33" s="223" t="s">
        <v>153</v>
      </c>
      <c r="C33" s="266" t="s">
        <v>154</v>
      </c>
      <c r="D33" s="225" t="s">
        <v>132</v>
      </c>
      <c r="E33" s="231">
        <v>55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6">
        <v>1.0000000000000001E-5</v>
      </c>
      <c r="O33" s="226">
        <f>ROUND(E33*N33,5)</f>
        <v>5.5000000000000003E-4</v>
      </c>
      <c r="P33" s="226">
        <v>0</v>
      </c>
      <c r="Q33" s="226">
        <f>ROUND(E33*P33,5)</f>
        <v>0</v>
      </c>
      <c r="R33" s="226"/>
      <c r="S33" s="226"/>
      <c r="T33" s="227">
        <v>6.2E-2</v>
      </c>
      <c r="U33" s="226">
        <f>ROUND(E33*T33,2)</f>
        <v>3.41</v>
      </c>
      <c r="V33" s="216"/>
      <c r="W33" s="216"/>
      <c r="X33" s="216"/>
      <c r="Y33" s="216"/>
      <c r="Z33" s="216"/>
      <c r="AA33" s="216"/>
      <c r="AB33" s="216"/>
      <c r="AC33" s="216"/>
      <c r="AD33" s="216"/>
      <c r="AE33" s="216" t="s">
        <v>120</v>
      </c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">
      <c r="A34" s="217">
        <v>22</v>
      </c>
      <c r="B34" s="223" t="s">
        <v>155</v>
      </c>
      <c r="C34" s="266" t="s">
        <v>156</v>
      </c>
      <c r="D34" s="225" t="s">
        <v>135</v>
      </c>
      <c r="E34" s="231">
        <v>8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26">
        <v>1.9400000000000001E-3</v>
      </c>
      <c r="O34" s="226">
        <f>ROUND(E34*N34,5)</f>
        <v>1.5520000000000001E-2</v>
      </c>
      <c r="P34" s="226">
        <v>0</v>
      </c>
      <c r="Q34" s="226">
        <f>ROUND(E34*P34,5)</f>
        <v>0</v>
      </c>
      <c r="R34" s="226"/>
      <c r="S34" s="226"/>
      <c r="T34" s="227">
        <v>0.39300000000000002</v>
      </c>
      <c r="U34" s="226">
        <f>ROUND(E34*T34,2)</f>
        <v>3.14</v>
      </c>
      <c r="V34" s="216"/>
      <c r="W34" s="216"/>
      <c r="X34" s="216"/>
      <c r="Y34" s="216"/>
      <c r="Z34" s="216"/>
      <c r="AA34" s="216"/>
      <c r="AB34" s="216"/>
      <c r="AC34" s="216"/>
      <c r="AD34" s="216"/>
      <c r="AE34" s="216" t="s">
        <v>120</v>
      </c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x14ac:dyDescent="0.2">
      <c r="A35" s="218" t="s">
        <v>103</v>
      </c>
      <c r="B35" s="224" t="s">
        <v>72</v>
      </c>
      <c r="C35" s="267" t="s">
        <v>73</v>
      </c>
      <c r="D35" s="228"/>
      <c r="E35" s="232"/>
      <c r="F35" s="235"/>
      <c r="G35" s="235">
        <f>SUMIF(AE36:AE37,"&lt;&gt;NOR",G36:G37)</f>
        <v>0</v>
      </c>
      <c r="H35" s="235"/>
      <c r="I35" s="235">
        <f>SUM(I36:I37)</f>
        <v>0</v>
      </c>
      <c r="J35" s="235"/>
      <c r="K35" s="235">
        <f>SUM(K36:K37)</f>
        <v>0</v>
      </c>
      <c r="L35" s="235"/>
      <c r="M35" s="235">
        <f>SUM(M36:M37)</f>
        <v>0</v>
      </c>
      <c r="N35" s="229"/>
      <c r="O35" s="229">
        <f>SUM(O36:O37)</f>
        <v>4.1999999999999997E-3</v>
      </c>
      <c r="P35" s="229"/>
      <c r="Q35" s="229">
        <f>SUM(Q36:Q37)</f>
        <v>0</v>
      </c>
      <c r="R35" s="229"/>
      <c r="S35" s="229"/>
      <c r="T35" s="230"/>
      <c r="U35" s="229">
        <f>SUM(U36:U37)</f>
        <v>9.02</v>
      </c>
      <c r="AE35" t="s">
        <v>104</v>
      </c>
    </row>
    <row r="36" spans="1:60" outlineLevel="1" x14ac:dyDescent="0.2">
      <c r="A36" s="217">
        <v>23</v>
      </c>
      <c r="B36" s="223" t="s">
        <v>157</v>
      </c>
      <c r="C36" s="266" t="s">
        <v>158</v>
      </c>
      <c r="D36" s="225" t="s">
        <v>132</v>
      </c>
      <c r="E36" s="231">
        <v>70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26">
        <v>6.0000000000000002E-5</v>
      </c>
      <c r="O36" s="226">
        <f>ROUND(E36*N36,5)</f>
        <v>4.1999999999999997E-3</v>
      </c>
      <c r="P36" s="226">
        <v>0</v>
      </c>
      <c r="Q36" s="226">
        <f>ROUND(E36*P36,5)</f>
        <v>0</v>
      </c>
      <c r="R36" s="226"/>
      <c r="S36" s="226"/>
      <c r="T36" s="227">
        <v>0</v>
      </c>
      <c r="U36" s="226">
        <f>ROUND(E36*T36,2)</f>
        <v>0</v>
      </c>
      <c r="V36" s="216"/>
      <c r="W36" s="216"/>
      <c r="X36" s="216"/>
      <c r="Y36" s="216"/>
      <c r="Z36" s="216"/>
      <c r="AA36" s="216"/>
      <c r="AB36" s="216"/>
      <c r="AC36" s="216"/>
      <c r="AD36" s="216"/>
      <c r="AE36" s="216" t="s">
        <v>138</v>
      </c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 x14ac:dyDescent="0.2">
      <c r="A37" s="217">
        <v>24</v>
      </c>
      <c r="B37" s="223" t="s">
        <v>159</v>
      </c>
      <c r="C37" s="266" t="s">
        <v>160</v>
      </c>
      <c r="D37" s="225" t="s">
        <v>132</v>
      </c>
      <c r="E37" s="231">
        <v>55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26">
        <v>0</v>
      </c>
      <c r="O37" s="226">
        <f>ROUND(E37*N37,5)</f>
        <v>0</v>
      </c>
      <c r="P37" s="226">
        <v>0</v>
      </c>
      <c r="Q37" s="226">
        <f>ROUND(E37*P37,5)</f>
        <v>0</v>
      </c>
      <c r="R37" s="226"/>
      <c r="S37" s="226"/>
      <c r="T37" s="227">
        <v>0.16400000000000001</v>
      </c>
      <c r="U37" s="226">
        <f>ROUND(E37*T37,2)</f>
        <v>9.02</v>
      </c>
      <c r="V37" s="216"/>
      <c r="W37" s="216"/>
      <c r="X37" s="216"/>
      <c r="Y37" s="216"/>
      <c r="Z37" s="216"/>
      <c r="AA37" s="216"/>
      <c r="AB37" s="216"/>
      <c r="AC37" s="216"/>
      <c r="AD37" s="216"/>
      <c r="AE37" s="216" t="s">
        <v>120</v>
      </c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x14ac:dyDescent="0.2">
      <c r="A38" s="218" t="s">
        <v>103</v>
      </c>
      <c r="B38" s="224" t="s">
        <v>74</v>
      </c>
      <c r="C38" s="267" t="s">
        <v>75</v>
      </c>
      <c r="D38" s="228"/>
      <c r="E38" s="232"/>
      <c r="F38" s="235"/>
      <c r="G38" s="235">
        <f>SUMIF(AE39:AE39,"&lt;&gt;NOR",G39:G39)</f>
        <v>0</v>
      </c>
      <c r="H38" s="235"/>
      <c r="I38" s="235">
        <f>SUM(I39:I39)</f>
        <v>0</v>
      </c>
      <c r="J38" s="235"/>
      <c r="K38" s="235">
        <f>SUM(K39:K39)</f>
        <v>0</v>
      </c>
      <c r="L38" s="235"/>
      <c r="M38" s="235">
        <f>SUM(M39:M39)</f>
        <v>0</v>
      </c>
      <c r="N38" s="229"/>
      <c r="O38" s="229">
        <f>SUM(O39:O39)</f>
        <v>1.711E-2</v>
      </c>
      <c r="P38" s="229"/>
      <c r="Q38" s="229">
        <f>SUM(Q39:Q39)</f>
        <v>0</v>
      </c>
      <c r="R38" s="229"/>
      <c r="S38" s="229"/>
      <c r="T38" s="230"/>
      <c r="U38" s="229">
        <f>SUM(U39:U39)</f>
        <v>2.2400000000000002</v>
      </c>
      <c r="AE38" t="s">
        <v>104</v>
      </c>
    </row>
    <row r="39" spans="1:60" ht="20.95" outlineLevel="1" x14ac:dyDescent="0.2">
      <c r="A39" s="217">
        <v>25</v>
      </c>
      <c r="B39" s="223" t="s">
        <v>161</v>
      </c>
      <c r="C39" s="266" t="s">
        <v>162</v>
      </c>
      <c r="D39" s="225" t="s">
        <v>163</v>
      </c>
      <c r="E39" s="231">
        <v>0.5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26">
        <v>3.4209999999999997E-2</v>
      </c>
      <c r="O39" s="226">
        <f>ROUND(E39*N39,5)</f>
        <v>1.711E-2</v>
      </c>
      <c r="P39" s="226">
        <v>0</v>
      </c>
      <c r="Q39" s="226">
        <f>ROUND(E39*P39,5)</f>
        <v>0</v>
      </c>
      <c r="R39" s="226"/>
      <c r="S39" s="226"/>
      <c r="T39" s="227">
        <v>4.4880000000000004</v>
      </c>
      <c r="U39" s="226">
        <f>ROUND(E39*T39,2)</f>
        <v>2.2400000000000002</v>
      </c>
      <c r="V39" s="216"/>
      <c r="W39" s="216"/>
      <c r="X39" s="216"/>
      <c r="Y39" s="216"/>
      <c r="Z39" s="216"/>
      <c r="AA39" s="216"/>
      <c r="AB39" s="216"/>
      <c r="AC39" s="216"/>
      <c r="AD39" s="216"/>
      <c r="AE39" s="216" t="s">
        <v>120</v>
      </c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x14ac:dyDescent="0.2">
      <c r="A40" s="218" t="s">
        <v>103</v>
      </c>
      <c r="B40" s="224" t="s">
        <v>76</v>
      </c>
      <c r="C40" s="267" t="s">
        <v>26</v>
      </c>
      <c r="D40" s="228"/>
      <c r="E40" s="232"/>
      <c r="F40" s="235"/>
      <c r="G40" s="235">
        <f>SUMIF(AE41:AE45,"&lt;&gt;NOR",G41:G45)</f>
        <v>0</v>
      </c>
      <c r="H40" s="235"/>
      <c r="I40" s="235">
        <f>SUM(I41:I45)</f>
        <v>0</v>
      </c>
      <c r="J40" s="235"/>
      <c r="K40" s="235">
        <f>SUM(K41:K45)</f>
        <v>0</v>
      </c>
      <c r="L40" s="235"/>
      <c r="M40" s="235">
        <f>SUM(M41:M45)</f>
        <v>0</v>
      </c>
      <c r="N40" s="229"/>
      <c r="O40" s="229">
        <f>SUM(O41:O45)</f>
        <v>0</v>
      </c>
      <c r="P40" s="229"/>
      <c r="Q40" s="229">
        <f>SUM(Q41:Q45)</f>
        <v>0</v>
      </c>
      <c r="R40" s="229"/>
      <c r="S40" s="229"/>
      <c r="T40" s="230"/>
      <c r="U40" s="229">
        <f>SUM(U41:U45)</f>
        <v>0</v>
      </c>
      <c r="AE40" t="s">
        <v>104</v>
      </c>
    </row>
    <row r="41" spans="1:60" outlineLevel="1" x14ac:dyDescent="0.2">
      <c r="A41" s="217">
        <v>26</v>
      </c>
      <c r="B41" s="223" t="s">
        <v>164</v>
      </c>
      <c r="C41" s="266" t="s">
        <v>165</v>
      </c>
      <c r="D41" s="225" t="s">
        <v>166</v>
      </c>
      <c r="E41" s="231">
        <v>1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26">
        <v>0</v>
      </c>
      <c r="O41" s="226">
        <f>ROUND(E41*N41,5)</f>
        <v>0</v>
      </c>
      <c r="P41" s="226">
        <v>0</v>
      </c>
      <c r="Q41" s="226">
        <f>ROUND(E41*P41,5)</f>
        <v>0</v>
      </c>
      <c r="R41" s="226"/>
      <c r="S41" s="226"/>
      <c r="T41" s="227">
        <v>0</v>
      </c>
      <c r="U41" s="226">
        <f>ROUND(E41*T41,2)</f>
        <v>0</v>
      </c>
      <c r="V41" s="216"/>
      <c r="W41" s="216"/>
      <c r="X41" s="216"/>
      <c r="Y41" s="216"/>
      <c r="Z41" s="216"/>
      <c r="AA41" s="216"/>
      <c r="AB41" s="216"/>
      <c r="AC41" s="216"/>
      <c r="AD41" s="216"/>
      <c r="AE41" s="216" t="s">
        <v>120</v>
      </c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 x14ac:dyDescent="0.2">
      <c r="A42" s="217">
        <v>27</v>
      </c>
      <c r="B42" s="223" t="s">
        <v>167</v>
      </c>
      <c r="C42" s="266" t="s">
        <v>168</v>
      </c>
      <c r="D42" s="225" t="s">
        <v>166</v>
      </c>
      <c r="E42" s="231">
        <v>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26">
        <v>0</v>
      </c>
      <c r="O42" s="226">
        <f>ROUND(E42*N42,5)</f>
        <v>0</v>
      </c>
      <c r="P42" s="226">
        <v>0</v>
      </c>
      <c r="Q42" s="226">
        <f>ROUND(E42*P42,5)</f>
        <v>0</v>
      </c>
      <c r="R42" s="226"/>
      <c r="S42" s="226"/>
      <c r="T42" s="227">
        <v>0</v>
      </c>
      <c r="U42" s="226">
        <f>ROUND(E42*T42,2)</f>
        <v>0</v>
      </c>
      <c r="V42" s="216"/>
      <c r="W42" s="216"/>
      <c r="X42" s="216"/>
      <c r="Y42" s="216"/>
      <c r="Z42" s="216"/>
      <c r="AA42" s="216"/>
      <c r="AB42" s="216"/>
      <c r="AC42" s="216"/>
      <c r="AD42" s="216"/>
      <c r="AE42" s="216" t="s">
        <v>120</v>
      </c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 x14ac:dyDescent="0.2">
      <c r="A43" s="217">
        <v>28</v>
      </c>
      <c r="B43" s="223" t="s">
        <v>169</v>
      </c>
      <c r="C43" s="266" t="s">
        <v>170</v>
      </c>
      <c r="D43" s="225" t="s">
        <v>166</v>
      </c>
      <c r="E43" s="231">
        <v>1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26">
        <v>0</v>
      </c>
      <c r="O43" s="226">
        <f>ROUND(E43*N43,5)</f>
        <v>0</v>
      </c>
      <c r="P43" s="226">
        <v>0</v>
      </c>
      <c r="Q43" s="226">
        <f>ROUND(E43*P43,5)</f>
        <v>0</v>
      </c>
      <c r="R43" s="226"/>
      <c r="S43" s="226"/>
      <c r="T43" s="227">
        <v>0</v>
      </c>
      <c r="U43" s="226">
        <f>ROUND(E43*T43,2)</f>
        <v>0</v>
      </c>
      <c r="V43" s="216"/>
      <c r="W43" s="216"/>
      <c r="X43" s="216"/>
      <c r="Y43" s="216"/>
      <c r="Z43" s="216"/>
      <c r="AA43" s="216"/>
      <c r="AB43" s="216"/>
      <c r="AC43" s="216"/>
      <c r="AD43" s="216"/>
      <c r="AE43" s="216" t="s">
        <v>120</v>
      </c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 x14ac:dyDescent="0.2">
      <c r="A44" s="217">
        <v>29</v>
      </c>
      <c r="B44" s="223" t="s">
        <v>171</v>
      </c>
      <c r="C44" s="266" t="s">
        <v>172</v>
      </c>
      <c r="D44" s="225" t="s">
        <v>166</v>
      </c>
      <c r="E44" s="231">
        <v>1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26">
        <v>0</v>
      </c>
      <c r="O44" s="226">
        <f>ROUND(E44*N44,5)</f>
        <v>0</v>
      </c>
      <c r="P44" s="226">
        <v>0</v>
      </c>
      <c r="Q44" s="226">
        <f>ROUND(E44*P44,5)</f>
        <v>0</v>
      </c>
      <c r="R44" s="226"/>
      <c r="S44" s="226"/>
      <c r="T44" s="227">
        <v>0</v>
      </c>
      <c r="U44" s="226">
        <f>ROUND(E44*T44,2)</f>
        <v>0</v>
      </c>
      <c r="V44" s="216"/>
      <c r="W44" s="216"/>
      <c r="X44" s="216"/>
      <c r="Y44" s="216"/>
      <c r="Z44" s="216"/>
      <c r="AA44" s="216"/>
      <c r="AB44" s="216"/>
      <c r="AC44" s="216"/>
      <c r="AD44" s="216"/>
      <c r="AE44" s="216" t="s">
        <v>120</v>
      </c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 x14ac:dyDescent="0.2">
      <c r="A45" s="244">
        <v>30</v>
      </c>
      <c r="B45" s="245" t="s">
        <v>171</v>
      </c>
      <c r="C45" s="268" t="s">
        <v>173</v>
      </c>
      <c r="D45" s="246" t="s">
        <v>166</v>
      </c>
      <c r="E45" s="247">
        <v>1</v>
      </c>
      <c r="F45" s="248"/>
      <c r="G45" s="249">
        <f>ROUND(E45*F45,2)</f>
        <v>0</v>
      </c>
      <c r="H45" s="248"/>
      <c r="I45" s="249">
        <f>ROUND(E45*H45,2)</f>
        <v>0</v>
      </c>
      <c r="J45" s="248"/>
      <c r="K45" s="249">
        <f>ROUND(E45*J45,2)</f>
        <v>0</v>
      </c>
      <c r="L45" s="249">
        <v>21</v>
      </c>
      <c r="M45" s="249">
        <f>G45*(1+L45/100)</f>
        <v>0</v>
      </c>
      <c r="N45" s="250">
        <v>0</v>
      </c>
      <c r="O45" s="250">
        <f>ROUND(E45*N45,5)</f>
        <v>0</v>
      </c>
      <c r="P45" s="250">
        <v>0</v>
      </c>
      <c r="Q45" s="250">
        <f>ROUND(E45*P45,5)</f>
        <v>0</v>
      </c>
      <c r="R45" s="250"/>
      <c r="S45" s="250"/>
      <c r="T45" s="251">
        <v>0</v>
      </c>
      <c r="U45" s="250">
        <f>ROUND(E45*T45,2)</f>
        <v>0</v>
      </c>
      <c r="V45" s="216"/>
      <c r="W45" s="216"/>
      <c r="X45" s="216"/>
      <c r="Y45" s="216"/>
      <c r="Z45" s="216"/>
      <c r="AA45" s="216"/>
      <c r="AB45" s="216"/>
      <c r="AC45" s="216"/>
      <c r="AD45" s="216"/>
      <c r="AE45" s="216" t="s">
        <v>120</v>
      </c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x14ac:dyDescent="0.2">
      <c r="A46" s="6"/>
      <c r="B46" s="7" t="s">
        <v>174</v>
      </c>
      <c r="C46" s="269" t="s">
        <v>174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ht="13.1" x14ac:dyDescent="0.2">
      <c r="A47" s="252"/>
      <c r="B47" s="253">
        <v>26</v>
      </c>
      <c r="C47" s="270" t="s">
        <v>174</v>
      </c>
      <c r="D47" s="254"/>
      <c r="E47" s="254"/>
      <c r="F47" s="254"/>
      <c r="G47" s="265">
        <f>G8+G17+G19+G21+G32+G35+G38+G40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f>SUMIF(L7:L45,AC46,G7:G45)</f>
        <v>0</v>
      </c>
      <c r="AD47">
        <f>SUMIF(L7:L45,AD46,G7:G45)</f>
        <v>0</v>
      </c>
      <c r="AE47" t="s">
        <v>175</v>
      </c>
    </row>
    <row r="48" spans="1:60" x14ac:dyDescent="0.2">
      <c r="A48" s="6"/>
      <c r="B48" s="7" t="s">
        <v>174</v>
      </c>
      <c r="C48" s="269" t="s">
        <v>174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6"/>
      <c r="B49" s="7" t="s">
        <v>174</v>
      </c>
      <c r="C49" s="269" t="s">
        <v>174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255">
        <v>33</v>
      </c>
      <c r="B50" s="255"/>
      <c r="C50" s="271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56"/>
      <c r="B51" s="257"/>
      <c r="C51" s="272"/>
      <c r="D51" s="257"/>
      <c r="E51" s="257"/>
      <c r="F51" s="257"/>
      <c r="G51" s="258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E51" t="s">
        <v>176</v>
      </c>
    </row>
    <row r="52" spans="1:31" x14ac:dyDescent="0.2">
      <c r="A52" s="259"/>
      <c r="B52" s="260"/>
      <c r="C52" s="273"/>
      <c r="D52" s="260"/>
      <c r="E52" s="260"/>
      <c r="F52" s="260"/>
      <c r="G52" s="261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59"/>
      <c r="B53" s="260"/>
      <c r="C53" s="273"/>
      <c r="D53" s="260"/>
      <c r="E53" s="260"/>
      <c r="F53" s="260"/>
      <c r="G53" s="261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259"/>
      <c r="B54" s="260"/>
      <c r="C54" s="273"/>
      <c r="D54" s="260"/>
      <c r="E54" s="260"/>
      <c r="F54" s="260"/>
      <c r="G54" s="261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62"/>
      <c r="B55" s="263"/>
      <c r="C55" s="274"/>
      <c r="D55" s="263"/>
      <c r="E55" s="263"/>
      <c r="F55" s="263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6"/>
      <c r="B56" s="7" t="s">
        <v>174</v>
      </c>
      <c r="C56" s="269" t="s">
        <v>174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C57" s="275"/>
      <c r="AE57" t="s">
        <v>177</v>
      </c>
    </row>
  </sheetData>
  <mergeCells count="6">
    <mergeCell ref="A1:G1"/>
    <mergeCell ref="C2:G2"/>
    <mergeCell ref="C3:G3"/>
    <mergeCell ref="C4:G4"/>
    <mergeCell ref="A50:C50"/>
    <mergeCell ref="A51:G55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Bareš</dc:creator>
  <cp:lastModifiedBy>Petr Bareš</cp:lastModifiedBy>
  <cp:lastPrinted>2014-02-28T09:52:57Z</cp:lastPrinted>
  <dcterms:created xsi:type="dcterms:W3CDTF">2009-04-08T07:15:50Z</dcterms:created>
  <dcterms:modified xsi:type="dcterms:W3CDTF">2019-04-29T08:48:17Z</dcterms:modified>
</cp:coreProperties>
</file>